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560" yWindow="1540" windowWidth="26380" windowHeight="23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D48" i="1"/>
  <c r="D49" i="1"/>
  <c r="D46" i="1"/>
  <c r="C47" i="1"/>
  <c r="C48" i="1"/>
  <c r="C49" i="1"/>
  <c r="C46" i="1"/>
  <c r="B47" i="1"/>
  <c r="B48" i="1"/>
  <c r="B49" i="1"/>
  <c r="B46" i="1"/>
  <c r="Q14" i="1"/>
  <c r="Q15" i="1"/>
  <c r="Q16" i="1"/>
  <c r="Q13" i="1"/>
  <c r="P14" i="1"/>
  <c r="P15" i="1"/>
  <c r="P16" i="1"/>
  <c r="P13" i="1"/>
  <c r="O14" i="1"/>
  <c r="O15" i="1"/>
  <c r="O16" i="1"/>
  <c r="O13" i="1"/>
  <c r="M14" i="1"/>
  <c r="M15" i="1"/>
  <c r="M16" i="1"/>
  <c r="M13" i="1"/>
  <c r="L14" i="1"/>
  <c r="L15" i="1"/>
  <c r="L16" i="1"/>
  <c r="L13" i="1"/>
  <c r="K14" i="1"/>
  <c r="K15" i="1"/>
  <c r="K16" i="1"/>
  <c r="K13" i="1"/>
  <c r="H14" i="1"/>
  <c r="H15" i="1"/>
  <c r="H16" i="1"/>
  <c r="H13" i="1"/>
  <c r="G14" i="1"/>
  <c r="G15" i="1"/>
  <c r="G16" i="1"/>
  <c r="G13" i="1"/>
  <c r="F14" i="1"/>
  <c r="F15" i="1"/>
  <c r="F16" i="1"/>
  <c r="F13" i="1"/>
  <c r="D14" i="1"/>
  <c r="D15" i="1"/>
  <c r="D16" i="1"/>
  <c r="D13" i="1"/>
  <c r="C14" i="1"/>
  <c r="C15" i="1"/>
  <c r="C16" i="1"/>
  <c r="C13" i="1"/>
  <c r="B14" i="1"/>
  <c r="B15" i="1"/>
  <c r="B16" i="1"/>
  <c r="B13" i="1"/>
</calcChain>
</file>

<file path=xl/sharedStrings.xml><?xml version="1.0" encoding="utf-8"?>
<sst xmlns="http://schemas.openxmlformats.org/spreadsheetml/2006/main" count="52" uniqueCount="19">
  <si>
    <t>GFP-ULK1 dots near mitochondria</t>
    <phoneticPr fontId="1"/>
  </si>
  <si>
    <t>control</t>
    <phoneticPr fontId="1"/>
  </si>
  <si>
    <t>Rabex5 #7</t>
    <phoneticPr fontId="1"/>
  </si>
  <si>
    <t>Rab7 #5</t>
    <phoneticPr fontId="1"/>
  </si>
  <si>
    <t>n:</t>
    <phoneticPr fontId="1"/>
  </si>
  <si>
    <t>siRNA:</t>
    <phoneticPr fontId="1"/>
  </si>
  <si>
    <t>^0-5</t>
    <phoneticPr fontId="1"/>
  </si>
  <si>
    <t>^6-10</t>
    <phoneticPr fontId="1"/>
  </si>
  <si>
    <t>^ &gt;11</t>
    <phoneticPr fontId="1"/>
  </si>
  <si>
    <t>GFP-Atg13 dots near mitochondria</t>
    <phoneticPr fontId="1"/>
  </si>
  <si>
    <t>GFP-DFCP1 dots near mitochondria</t>
    <phoneticPr fontId="1"/>
  </si>
  <si>
    <t>^0-15</t>
    <phoneticPr fontId="1"/>
  </si>
  <si>
    <t>^16-30</t>
    <phoneticPr fontId="1"/>
  </si>
  <si>
    <t>^ &gt;30</t>
    <phoneticPr fontId="1"/>
  </si>
  <si>
    <t>GFP-WIPI1 dots near mitochondria</t>
    <phoneticPr fontId="1"/>
  </si>
  <si>
    <t>percentage</t>
    <phoneticPr fontId="1"/>
  </si>
  <si>
    <t>endo-Atg16 dots near mitochondria</t>
    <phoneticPr fontId="1"/>
  </si>
  <si>
    <t>160830-autophagy units_Quantification_2</t>
    <phoneticPr fontId="1"/>
  </si>
  <si>
    <t>See 160830-autophagy units_Quantification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</si>
</sst>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56" fontId="0" fillId="0" borderId="1" xfId="0" applyNumberFormat="1" applyBorder="1"/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^0-5</c:v>
          </c:tx>
          <c:invertIfNegative val="0"/>
          <c:cat>
            <c:strRef>
              <c:f>Sheet1!$B$6:$D$6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Sheet1!$B$14:$D$14</c:f>
              <c:numCache>
                <c:formatCode>General</c:formatCode>
                <c:ptCount val="3"/>
                <c:pt idx="0">
                  <c:v>29.62962962962963</c:v>
                </c:pt>
                <c:pt idx="1">
                  <c:v>32.0754716981132</c:v>
                </c:pt>
                <c:pt idx="2">
                  <c:v>24.0</c:v>
                </c:pt>
              </c:numCache>
            </c:numRef>
          </c:val>
        </c:ser>
        <c:ser>
          <c:idx val="1"/>
          <c:order val="1"/>
          <c:tx>
            <c:v>^6-10</c:v>
          </c:tx>
          <c:invertIfNegative val="0"/>
          <c:cat>
            <c:strRef>
              <c:f>Sheet1!$B$6:$D$6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Sheet1!$B$15:$D$15</c:f>
              <c:numCache>
                <c:formatCode>General</c:formatCode>
                <c:ptCount val="3"/>
                <c:pt idx="0">
                  <c:v>53.70370370370371</c:v>
                </c:pt>
                <c:pt idx="1">
                  <c:v>56.60377358490566</c:v>
                </c:pt>
                <c:pt idx="2">
                  <c:v>64.0</c:v>
                </c:pt>
              </c:numCache>
            </c:numRef>
          </c:val>
        </c:ser>
        <c:ser>
          <c:idx val="2"/>
          <c:order val="2"/>
          <c:tx>
            <c:v>&gt;11</c:v>
          </c:tx>
          <c:invertIfNegative val="0"/>
          <c:cat>
            <c:strRef>
              <c:f>Sheet1!$B$6:$D$6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Sheet1!$B$16:$D$16</c:f>
              <c:numCache>
                <c:formatCode>General</c:formatCode>
                <c:ptCount val="3"/>
                <c:pt idx="0">
                  <c:v>16.66666666666666</c:v>
                </c:pt>
                <c:pt idx="1">
                  <c:v>11.32075471698113</c:v>
                </c:pt>
                <c:pt idx="2">
                  <c:v>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3589496"/>
        <c:axId val="2140496712"/>
      </c:barChart>
      <c:catAx>
        <c:axId val="2133589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40496712"/>
        <c:crosses val="autoZero"/>
        <c:auto val="1"/>
        <c:lblAlgn val="ctr"/>
        <c:lblOffset val="100"/>
        <c:noMultiLvlLbl val="0"/>
      </c:catAx>
      <c:valAx>
        <c:axId val="2140496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3589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^0-5</c:v>
          </c:tx>
          <c:invertIfNegative val="0"/>
          <c:cat>
            <c:strRef>
              <c:f>Sheet1!$F$6:$H$6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Sheet1!$F$14:$H$14</c:f>
              <c:numCache>
                <c:formatCode>General</c:formatCode>
                <c:ptCount val="3"/>
                <c:pt idx="0">
                  <c:v>33.92857142857143</c:v>
                </c:pt>
                <c:pt idx="1">
                  <c:v>46.2962962962963</c:v>
                </c:pt>
                <c:pt idx="2">
                  <c:v>41.93548387096774</c:v>
                </c:pt>
              </c:numCache>
            </c:numRef>
          </c:val>
        </c:ser>
        <c:ser>
          <c:idx val="1"/>
          <c:order val="1"/>
          <c:tx>
            <c:v>^6-10</c:v>
          </c:tx>
          <c:invertIfNegative val="0"/>
          <c:cat>
            <c:strRef>
              <c:f>Sheet1!$F$6:$H$6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Sheet1!$F$15:$H$15</c:f>
              <c:numCache>
                <c:formatCode>General</c:formatCode>
                <c:ptCount val="3"/>
                <c:pt idx="0">
                  <c:v>50.0</c:v>
                </c:pt>
                <c:pt idx="1">
                  <c:v>44.44444444444444</c:v>
                </c:pt>
                <c:pt idx="2">
                  <c:v>48.38709677419355</c:v>
                </c:pt>
              </c:numCache>
            </c:numRef>
          </c:val>
        </c:ser>
        <c:ser>
          <c:idx val="2"/>
          <c:order val="2"/>
          <c:tx>
            <c:v>&gt;11</c:v>
          </c:tx>
          <c:invertIfNegative val="0"/>
          <c:cat>
            <c:strRef>
              <c:f>Sheet1!$F$6:$H$6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Sheet1!$F$16:$H$16</c:f>
              <c:numCache>
                <c:formatCode>General</c:formatCode>
                <c:ptCount val="3"/>
                <c:pt idx="0">
                  <c:v>16.07142857142857</c:v>
                </c:pt>
                <c:pt idx="1">
                  <c:v>9.25925925925926</c:v>
                </c:pt>
                <c:pt idx="2">
                  <c:v>9.67741935483871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5690264"/>
        <c:axId val="2135658328"/>
      </c:barChart>
      <c:catAx>
        <c:axId val="2135690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5658328"/>
        <c:crosses val="autoZero"/>
        <c:auto val="1"/>
        <c:lblAlgn val="ctr"/>
        <c:lblOffset val="100"/>
        <c:noMultiLvlLbl val="0"/>
      </c:catAx>
      <c:valAx>
        <c:axId val="21356583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5690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^0-15</c:v>
          </c:tx>
          <c:invertIfNegative val="0"/>
          <c:cat>
            <c:strRef>
              <c:f>Sheet1!$K$6:$M$6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Sheet1!$K$14:$M$14</c:f>
              <c:numCache>
                <c:formatCode>General</c:formatCode>
                <c:ptCount val="3"/>
                <c:pt idx="0">
                  <c:v>25.49019607843137</c:v>
                </c:pt>
                <c:pt idx="1">
                  <c:v>22.22222222222222</c:v>
                </c:pt>
                <c:pt idx="2">
                  <c:v>18.0</c:v>
                </c:pt>
              </c:numCache>
            </c:numRef>
          </c:val>
        </c:ser>
        <c:ser>
          <c:idx val="1"/>
          <c:order val="1"/>
          <c:tx>
            <c:v>^16-30</c:v>
          </c:tx>
          <c:invertIfNegative val="0"/>
          <c:cat>
            <c:strRef>
              <c:f>Sheet1!$K$6:$M$6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Sheet1!$K$15:$M$15</c:f>
              <c:numCache>
                <c:formatCode>General</c:formatCode>
                <c:ptCount val="3"/>
                <c:pt idx="0">
                  <c:v>45.09803921568628</c:v>
                </c:pt>
                <c:pt idx="1">
                  <c:v>51.85185185185185</c:v>
                </c:pt>
                <c:pt idx="2">
                  <c:v>64.0</c:v>
                </c:pt>
              </c:numCache>
            </c:numRef>
          </c:val>
        </c:ser>
        <c:ser>
          <c:idx val="2"/>
          <c:order val="2"/>
          <c:tx>
            <c:v>&gt;30</c:v>
          </c:tx>
          <c:invertIfNegative val="0"/>
          <c:cat>
            <c:strRef>
              <c:f>Sheet1!$K$6:$M$6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Sheet1!$K$16:$M$16</c:f>
              <c:numCache>
                <c:formatCode>General</c:formatCode>
                <c:ptCount val="3"/>
                <c:pt idx="0">
                  <c:v>29.41176470588236</c:v>
                </c:pt>
                <c:pt idx="1">
                  <c:v>25.92592592592592</c:v>
                </c:pt>
                <c:pt idx="2">
                  <c:v>18.0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5669304"/>
        <c:axId val="2135670712"/>
      </c:barChart>
      <c:catAx>
        <c:axId val="2135669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5670712"/>
        <c:crosses val="autoZero"/>
        <c:auto val="1"/>
        <c:lblAlgn val="ctr"/>
        <c:lblOffset val="100"/>
        <c:noMultiLvlLbl val="0"/>
      </c:catAx>
      <c:valAx>
        <c:axId val="2135670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5669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^0-15</c:v>
          </c:tx>
          <c:invertIfNegative val="0"/>
          <c:cat>
            <c:strRef>
              <c:f>Sheet1!$O$6:$Q$6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Sheet1!$O$14:$Q$14</c:f>
              <c:numCache>
                <c:formatCode>General</c:formatCode>
                <c:ptCount val="3"/>
                <c:pt idx="0">
                  <c:v>23.80952380952381</c:v>
                </c:pt>
                <c:pt idx="1">
                  <c:v>24.0</c:v>
                </c:pt>
                <c:pt idx="2">
                  <c:v>25.49019607843137</c:v>
                </c:pt>
              </c:numCache>
            </c:numRef>
          </c:val>
        </c:ser>
        <c:ser>
          <c:idx val="1"/>
          <c:order val="1"/>
          <c:tx>
            <c:v>^16-30</c:v>
          </c:tx>
          <c:invertIfNegative val="0"/>
          <c:cat>
            <c:strRef>
              <c:f>Sheet1!$O$6:$Q$6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Sheet1!$O$15:$Q$15</c:f>
              <c:numCache>
                <c:formatCode>General</c:formatCode>
                <c:ptCount val="3"/>
                <c:pt idx="0">
                  <c:v>73.80952380952381</c:v>
                </c:pt>
                <c:pt idx="1">
                  <c:v>74.0</c:v>
                </c:pt>
                <c:pt idx="2">
                  <c:v>72.54901960784313</c:v>
                </c:pt>
              </c:numCache>
            </c:numRef>
          </c:val>
        </c:ser>
        <c:ser>
          <c:idx val="2"/>
          <c:order val="2"/>
          <c:tx>
            <c:v>&gt;30</c:v>
          </c:tx>
          <c:invertIfNegative val="0"/>
          <c:cat>
            <c:strRef>
              <c:f>Sheet1!$O$6:$Q$6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Sheet1!$O$16:$Q$16</c:f>
              <c:numCache>
                <c:formatCode>General</c:formatCode>
                <c:ptCount val="3"/>
                <c:pt idx="0">
                  <c:v>2.380952380952381</c:v>
                </c:pt>
                <c:pt idx="1">
                  <c:v>2.0</c:v>
                </c:pt>
                <c:pt idx="2">
                  <c:v>1.96078431372549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438232"/>
        <c:axId val="2135651368"/>
      </c:barChart>
      <c:catAx>
        <c:axId val="2144438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35651368"/>
        <c:crosses val="autoZero"/>
        <c:auto val="1"/>
        <c:lblAlgn val="ctr"/>
        <c:lblOffset val="100"/>
        <c:noMultiLvlLbl val="0"/>
      </c:catAx>
      <c:valAx>
        <c:axId val="21356513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44438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^0-5</c:v>
          </c:tx>
          <c:invertIfNegative val="0"/>
          <c:cat>
            <c:strRef>
              <c:f>Sheet1!$B$39:$D$39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Sheet1!$B$47:$D$47</c:f>
              <c:numCache>
                <c:formatCode>General</c:formatCode>
                <c:ptCount val="3"/>
                <c:pt idx="0">
                  <c:v>34.72222222222222</c:v>
                </c:pt>
                <c:pt idx="1">
                  <c:v>29.41176470588236</c:v>
                </c:pt>
                <c:pt idx="2">
                  <c:v>25.45454545454545</c:v>
                </c:pt>
              </c:numCache>
            </c:numRef>
          </c:val>
        </c:ser>
        <c:ser>
          <c:idx val="1"/>
          <c:order val="1"/>
          <c:tx>
            <c:v>^6-10</c:v>
          </c:tx>
          <c:invertIfNegative val="0"/>
          <c:cat>
            <c:strRef>
              <c:f>Sheet1!$B$39:$D$39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Sheet1!$B$48:$D$48</c:f>
              <c:numCache>
                <c:formatCode>General</c:formatCode>
                <c:ptCount val="3"/>
                <c:pt idx="0">
                  <c:v>51.38888888888889</c:v>
                </c:pt>
                <c:pt idx="1">
                  <c:v>50.98039215686274</c:v>
                </c:pt>
                <c:pt idx="2">
                  <c:v>52.72727272727272</c:v>
                </c:pt>
              </c:numCache>
            </c:numRef>
          </c:val>
        </c:ser>
        <c:ser>
          <c:idx val="2"/>
          <c:order val="2"/>
          <c:tx>
            <c:v>&gt;11</c:v>
          </c:tx>
          <c:invertIfNegative val="0"/>
          <c:cat>
            <c:strRef>
              <c:f>Sheet1!$B$39:$D$39</c:f>
              <c:strCache>
                <c:ptCount val="3"/>
                <c:pt idx="0">
                  <c:v>control</c:v>
                </c:pt>
                <c:pt idx="1">
                  <c:v>Rabex5 #7</c:v>
                </c:pt>
                <c:pt idx="2">
                  <c:v>Rab7 #5</c:v>
                </c:pt>
              </c:strCache>
            </c:strRef>
          </c:cat>
          <c:val>
            <c:numRef>
              <c:f>Sheet1!$B$49:$D$49</c:f>
              <c:numCache>
                <c:formatCode>General</c:formatCode>
                <c:ptCount val="3"/>
                <c:pt idx="0">
                  <c:v>13.88888888888889</c:v>
                </c:pt>
                <c:pt idx="1">
                  <c:v>19.6078431372549</c:v>
                </c:pt>
                <c:pt idx="2">
                  <c:v>21.81818181818182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5526184"/>
        <c:axId val="2135627832"/>
      </c:barChart>
      <c:catAx>
        <c:axId val="2135526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5627832"/>
        <c:crosses val="autoZero"/>
        <c:auto val="1"/>
        <c:lblAlgn val="ctr"/>
        <c:lblOffset val="100"/>
        <c:noMultiLvlLbl val="0"/>
      </c:catAx>
      <c:valAx>
        <c:axId val="2135627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5526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18</xdr:row>
      <xdr:rowOff>44450</xdr:rowOff>
    </xdr:from>
    <xdr:to>
      <xdr:col>3</xdr:col>
      <xdr:colOff>812800</xdr:colOff>
      <xdr:row>30</xdr:row>
      <xdr:rowOff>44450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31750</xdr:colOff>
      <xdr:row>18</xdr:row>
      <xdr:rowOff>44450</xdr:rowOff>
    </xdr:from>
    <xdr:to>
      <xdr:col>7</xdr:col>
      <xdr:colOff>927100</xdr:colOff>
      <xdr:row>30</xdr:row>
      <xdr:rowOff>44450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18</xdr:row>
      <xdr:rowOff>57150</xdr:rowOff>
    </xdr:from>
    <xdr:to>
      <xdr:col>12</xdr:col>
      <xdr:colOff>419100</xdr:colOff>
      <xdr:row>30</xdr:row>
      <xdr:rowOff>57150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501650</xdr:colOff>
      <xdr:row>18</xdr:row>
      <xdr:rowOff>69850</xdr:rowOff>
    </xdr:from>
    <xdr:to>
      <xdr:col>17</xdr:col>
      <xdr:colOff>139700</xdr:colOff>
      <xdr:row>30</xdr:row>
      <xdr:rowOff>69850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50</xdr:row>
      <xdr:rowOff>31750</xdr:rowOff>
    </xdr:from>
    <xdr:to>
      <xdr:col>3</xdr:col>
      <xdr:colOff>806450</xdr:colOff>
      <xdr:row>62</xdr:row>
      <xdr:rowOff>31750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M35" sqref="M35"/>
    </sheetView>
  </sheetViews>
  <sheetFormatPr baseColWidth="12" defaultRowHeight="18" x14ac:dyDescent="0"/>
  <cols>
    <col min="2" max="2" width="8.83203125" customWidth="1"/>
    <col min="3" max="3" width="10.5" customWidth="1"/>
    <col min="4" max="4" width="10.83203125" customWidth="1"/>
    <col min="5" max="5" width="4" customWidth="1"/>
    <col min="9" max="9" width="4.5" customWidth="1"/>
    <col min="10" max="10" width="15.5" customWidth="1"/>
    <col min="11" max="11" width="9.33203125" customWidth="1"/>
    <col min="12" max="12" width="11.6640625" customWidth="1"/>
    <col min="13" max="13" width="11.33203125" customWidth="1"/>
    <col min="14" max="14" width="5" customWidth="1"/>
    <col min="15" max="15" width="9.83203125" customWidth="1"/>
    <col min="16" max="16" width="10.6640625" customWidth="1"/>
    <col min="17" max="17" width="9.5" customWidth="1"/>
  </cols>
  <sheetData>
    <row r="1" spans="1:17">
      <c r="B1" t="s">
        <v>17</v>
      </c>
    </row>
    <row r="2" spans="1:17">
      <c r="B2" t="s">
        <v>18</v>
      </c>
    </row>
    <row r="5" spans="1:17">
      <c r="B5" t="s">
        <v>0</v>
      </c>
      <c r="F5" t="s">
        <v>9</v>
      </c>
      <c r="K5" t="s">
        <v>10</v>
      </c>
      <c r="O5" t="s">
        <v>14</v>
      </c>
    </row>
    <row r="6" spans="1:17">
      <c r="A6" s="1" t="s">
        <v>5</v>
      </c>
      <c r="B6" s="1" t="s">
        <v>1</v>
      </c>
      <c r="C6" s="1" t="s">
        <v>2</v>
      </c>
      <c r="D6" s="1" t="s">
        <v>3</v>
      </c>
      <c r="F6" s="1" t="s">
        <v>1</v>
      </c>
      <c r="G6" s="1" t="s">
        <v>2</v>
      </c>
      <c r="H6" s="1" t="s">
        <v>3</v>
      </c>
      <c r="J6" s="1" t="s">
        <v>5</v>
      </c>
      <c r="K6" s="1" t="s">
        <v>1</v>
      </c>
      <c r="L6" s="1" t="s">
        <v>2</v>
      </c>
      <c r="M6" s="1" t="s">
        <v>3</v>
      </c>
      <c r="O6" s="1" t="s">
        <v>1</v>
      </c>
      <c r="P6" s="1" t="s">
        <v>2</v>
      </c>
      <c r="Q6" s="1" t="s">
        <v>3</v>
      </c>
    </row>
    <row r="7" spans="1:17">
      <c r="A7" s="1" t="s">
        <v>4</v>
      </c>
      <c r="B7" s="1">
        <v>54</v>
      </c>
      <c r="C7" s="1">
        <v>53</v>
      </c>
      <c r="D7" s="1">
        <v>50</v>
      </c>
      <c r="F7" s="1">
        <v>56</v>
      </c>
      <c r="G7" s="1">
        <v>54</v>
      </c>
      <c r="H7" s="1">
        <v>62</v>
      </c>
      <c r="J7" s="1" t="s">
        <v>4</v>
      </c>
      <c r="K7" s="1">
        <v>51</v>
      </c>
      <c r="L7" s="1">
        <v>54</v>
      </c>
      <c r="M7" s="1">
        <v>50</v>
      </c>
      <c r="O7" s="1">
        <v>42</v>
      </c>
      <c r="P7" s="1">
        <v>50</v>
      </c>
      <c r="Q7" s="1">
        <v>51</v>
      </c>
    </row>
    <row r="8" spans="1:17">
      <c r="A8" s="1" t="s">
        <v>6</v>
      </c>
      <c r="B8" s="1">
        <v>16</v>
      </c>
      <c r="C8" s="1">
        <v>17</v>
      </c>
      <c r="D8" s="1">
        <v>12</v>
      </c>
      <c r="F8" s="1">
        <v>19</v>
      </c>
      <c r="G8" s="1">
        <v>25</v>
      </c>
      <c r="H8" s="1">
        <v>26</v>
      </c>
      <c r="J8" s="1" t="s">
        <v>11</v>
      </c>
      <c r="K8" s="1">
        <v>13</v>
      </c>
      <c r="L8" s="1">
        <v>12</v>
      </c>
      <c r="M8" s="1">
        <v>9</v>
      </c>
      <c r="O8" s="1">
        <v>10</v>
      </c>
      <c r="P8" s="1">
        <v>12</v>
      </c>
      <c r="Q8" s="1">
        <v>13</v>
      </c>
    </row>
    <row r="9" spans="1:17">
      <c r="A9" s="2" t="s">
        <v>7</v>
      </c>
      <c r="B9" s="1">
        <v>29</v>
      </c>
      <c r="C9" s="1">
        <v>30</v>
      </c>
      <c r="D9" s="1">
        <v>32</v>
      </c>
      <c r="F9" s="1">
        <v>28</v>
      </c>
      <c r="G9" s="1">
        <v>24</v>
      </c>
      <c r="H9" s="1">
        <v>30</v>
      </c>
      <c r="J9" s="2" t="s">
        <v>12</v>
      </c>
      <c r="K9" s="1">
        <v>23</v>
      </c>
      <c r="L9" s="1">
        <v>28</v>
      </c>
      <c r="M9" s="1">
        <v>32</v>
      </c>
      <c r="O9" s="1">
        <v>31</v>
      </c>
      <c r="P9" s="1">
        <v>37</v>
      </c>
      <c r="Q9" s="1">
        <v>37</v>
      </c>
    </row>
    <row r="10" spans="1:17">
      <c r="A10" s="1" t="s">
        <v>8</v>
      </c>
      <c r="B10" s="1">
        <v>9</v>
      </c>
      <c r="C10" s="1">
        <v>6</v>
      </c>
      <c r="D10" s="1">
        <v>6</v>
      </c>
      <c r="F10" s="1">
        <v>9</v>
      </c>
      <c r="G10" s="1">
        <v>5</v>
      </c>
      <c r="H10" s="1">
        <v>6</v>
      </c>
      <c r="J10" s="1" t="s">
        <v>13</v>
      </c>
      <c r="K10" s="1">
        <v>15</v>
      </c>
      <c r="L10" s="1">
        <v>14</v>
      </c>
      <c r="M10" s="1">
        <v>9</v>
      </c>
      <c r="O10" s="1">
        <v>1</v>
      </c>
      <c r="P10" s="1">
        <v>1</v>
      </c>
      <c r="Q10" s="1">
        <v>1</v>
      </c>
    </row>
    <row r="12" spans="1:17">
      <c r="A12" t="s">
        <v>15</v>
      </c>
      <c r="J12" t="s">
        <v>15</v>
      </c>
    </row>
    <row r="13" spans="1:17">
      <c r="A13" s="1" t="s">
        <v>4</v>
      </c>
      <c r="B13" s="1">
        <f>B7/54*100</f>
        <v>100</v>
      </c>
      <c r="C13" s="1">
        <f>C7/53*100</f>
        <v>100</v>
      </c>
      <c r="D13" s="1">
        <f>D7/50*100</f>
        <v>100</v>
      </c>
      <c r="F13" s="1">
        <f>F7/56*100</f>
        <v>100</v>
      </c>
      <c r="G13" s="1">
        <f>G7/54*100</f>
        <v>100</v>
      </c>
      <c r="H13" s="1">
        <f>H7/62*100</f>
        <v>100</v>
      </c>
      <c r="J13" s="1" t="s">
        <v>4</v>
      </c>
      <c r="K13" s="1">
        <f>K7/51*100</f>
        <v>100</v>
      </c>
      <c r="L13" s="1">
        <f>L7/54*100</f>
        <v>100</v>
      </c>
      <c r="M13" s="1">
        <f>M7/50*100</f>
        <v>100</v>
      </c>
      <c r="O13" s="1">
        <f>O7/42*100</f>
        <v>100</v>
      </c>
      <c r="P13" s="1">
        <f>P7/50*100</f>
        <v>100</v>
      </c>
      <c r="Q13" s="1">
        <f>Q7/51*100</f>
        <v>100</v>
      </c>
    </row>
    <row r="14" spans="1:17">
      <c r="A14" s="1" t="s">
        <v>6</v>
      </c>
      <c r="B14" s="1">
        <f t="shared" ref="B14:B16" si="0">B8/54*100</f>
        <v>29.629629629629626</v>
      </c>
      <c r="C14" s="1">
        <f t="shared" ref="C14:C16" si="1">C8/53*100</f>
        <v>32.075471698113205</v>
      </c>
      <c r="D14" s="1">
        <f t="shared" ref="D14:D16" si="2">D8/50*100</f>
        <v>24</v>
      </c>
      <c r="F14" s="1">
        <f t="shared" ref="F14:F16" si="3">F8/56*100</f>
        <v>33.928571428571431</v>
      </c>
      <c r="G14" s="1">
        <f t="shared" ref="G14:G16" si="4">G8/54*100</f>
        <v>46.296296296296298</v>
      </c>
      <c r="H14" s="1">
        <f t="shared" ref="H14:H16" si="5">H8/62*100</f>
        <v>41.935483870967744</v>
      </c>
      <c r="J14" s="1" t="s">
        <v>11</v>
      </c>
      <c r="K14" s="1">
        <f t="shared" ref="K14:K16" si="6">K8/51*100</f>
        <v>25.490196078431371</v>
      </c>
      <c r="L14" s="1">
        <f t="shared" ref="L14:L16" si="7">L8/54*100</f>
        <v>22.222222222222221</v>
      </c>
      <c r="M14" s="1">
        <f t="shared" ref="M14:M16" si="8">M8/50*100</f>
        <v>18</v>
      </c>
      <c r="O14" s="1">
        <f t="shared" ref="O14:O16" si="9">O8/42*100</f>
        <v>23.809523809523807</v>
      </c>
      <c r="P14" s="1">
        <f t="shared" ref="P14:P16" si="10">P8/50*100</f>
        <v>24</v>
      </c>
      <c r="Q14" s="1">
        <f t="shared" ref="Q14:Q16" si="11">Q8/51*100</f>
        <v>25.490196078431371</v>
      </c>
    </row>
    <row r="15" spans="1:17">
      <c r="A15" s="2" t="s">
        <v>7</v>
      </c>
      <c r="B15" s="1">
        <f t="shared" si="0"/>
        <v>53.703703703703709</v>
      </c>
      <c r="C15" s="1">
        <f t="shared" si="1"/>
        <v>56.60377358490566</v>
      </c>
      <c r="D15" s="1">
        <f t="shared" si="2"/>
        <v>64</v>
      </c>
      <c r="F15" s="1">
        <f t="shared" si="3"/>
        <v>50</v>
      </c>
      <c r="G15" s="1">
        <f t="shared" si="4"/>
        <v>44.444444444444443</v>
      </c>
      <c r="H15" s="1">
        <f t="shared" si="5"/>
        <v>48.387096774193552</v>
      </c>
      <c r="J15" s="2" t="s">
        <v>12</v>
      </c>
      <c r="K15" s="1">
        <f t="shared" si="6"/>
        <v>45.098039215686278</v>
      </c>
      <c r="L15" s="1">
        <f t="shared" si="7"/>
        <v>51.851851851851848</v>
      </c>
      <c r="M15" s="1">
        <f t="shared" si="8"/>
        <v>64</v>
      </c>
      <c r="O15" s="1">
        <f t="shared" si="9"/>
        <v>73.80952380952381</v>
      </c>
      <c r="P15" s="1">
        <f t="shared" si="10"/>
        <v>74</v>
      </c>
      <c r="Q15" s="1">
        <f t="shared" si="11"/>
        <v>72.549019607843135</v>
      </c>
    </row>
    <row r="16" spans="1:17">
      <c r="A16" s="1" t="s">
        <v>8</v>
      </c>
      <c r="B16" s="1">
        <f t="shared" si="0"/>
        <v>16.666666666666664</v>
      </c>
      <c r="C16" s="1">
        <f t="shared" si="1"/>
        <v>11.320754716981133</v>
      </c>
      <c r="D16" s="1">
        <f t="shared" si="2"/>
        <v>12</v>
      </c>
      <c r="F16" s="1">
        <f t="shared" si="3"/>
        <v>16.071428571428573</v>
      </c>
      <c r="G16" s="1">
        <f t="shared" si="4"/>
        <v>9.2592592592592595</v>
      </c>
      <c r="H16" s="1">
        <f t="shared" si="5"/>
        <v>9.67741935483871</v>
      </c>
      <c r="J16" s="1" t="s">
        <v>13</v>
      </c>
      <c r="K16" s="1">
        <f t="shared" si="6"/>
        <v>29.411764705882355</v>
      </c>
      <c r="L16" s="1">
        <f t="shared" si="7"/>
        <v>25.925925925925924</v>
      </c>
      <c r="M16" s="1">
        <f t="shared" si="8"/>
        <v>18</v>
      </c>
      <c r="O16" s="1">
        <f t="shared" si="9"/>
        <v>2.3809523809523809</v>
      </c>
      <c r="P16" s="1">
        <f t="shared" si="10"/>
        <v>2</v>
      </c>
      <c r="Q16" s="1">
        <f t="shared" si="11"/>
        <v>1.9607843137254901</v>
      </c>
    </row>
    <row r="38" spans="1:4">
      <c r="B38" t="s">
        <v>16</v>
      </c>
    </row>
    <row r="39" spans="1:4">
      <c r="A39" s="1" t="s">
        <v>5</v>
      </c>
      <c r="B39" s="1" t="s">
        <v>1</v>
      </c>
      <c r="C39" s="1" t="s">
        <v>2</v>
      </c>
      <c r="D39" s="1" t="s">
        <v>3</v>
      </c>
    </row>
    <row r="40" spans="1:4">
      <c r="A40" s="1" t="s">
        <v>4</v>
      </c>
      <c r="B40" s="1">
        <v>72</v>
      </c>
      <c r="C40" s="1">
        <v>51</v>
      </c>
      <c r="D40" s="1">
        <v>55</v>
      </c>
    </row>
    <row r="41" spans="1:4">
      <c r="A41" s="1" t="s">
        <v>6</v>
      </c>
      <c r="B41" s="1">
        <v>25</v>
      </c>
      <c r="C41" s="1">
        <v>15</v>
      </c>
      <c r="D41" s="1">
        <v>14</v>
      </c>
    </row>
    <row r="42" spans="1:4">
      <c r="A42" s="2" t="s">
        <v>7</v>
      </c>
      <c r="B42" s="1">
        <v>37</v>
      </c>
      <c r="C42" s="1">
        <v>26</v>
      </c>
      <c r="D42" s="1">
        <v>29</v>
      </c>
    </row>
    <row r="43" spans="1:4">
      <c r="A43" s="1" t="s">
        <v>8</v>
      </c>
      <c r="B43" s="1">
        <v>10</v>
      </c>
      <c r="C43" s="1">
        <v>10</v>
      </c>
      <c r="D43" s="1">
        <v>12</v>
      </c>
    </row>
    <row r="45" spans="1:4">
      <c r="A45" t="s">
        <v>15</v>
      </c>
    </row>
    <row r="46" spans="1:4">
      <c r="A46" s="1" t="s">
        <v>4</v>
      </c>
      <c r="B46" s="1">
        <f>B40/72*100</f>
        <v>100</v>
      </c>
      <c r="C46" s="1">
        <f>C40/51*100</f>
        <v>100</v>
      </c>
      <c r="D46" s="1">
        <f>D40/55*100</f>
        <v>100</v>
      </c>
    </row>
    <row r="47" spans="1:4">
      <c r="A47" s="1" t="s">
        <v>6</v>
      </c>
      <c r="B47" s="1">
        <f t="shared" ref="B47:B49" si="12">B41/72*100</f>
        <v>34.722222222222221</v>
      </c>
      <c r="C47" s="1">
        <f t="shared" ref="C47:C49" si="13">C41/51*100</f>
        <v>29.411764705882355</v>
      </c>
      <c r="D47" s="1">
        <f t="shared" ref="D47:D49" si="14">D41/55*100</f>
        <v>25.454545454545453</v>
      </c>
    </row>
    <row r="48" spans="1:4">
      <c r="A48" s="2" t="s">
        <v>7</v>
      </c>
      <c r="B48" s="1">
        <f t="shared" si="12"/>
        <v>51.388888888888886</v>
      </c>
      <c r="C48" s="1">
        <f t="shared" si="13"/>
        <v>50.980392156862742</v>
      </c>
      <c r="D48" s="1">
        <f t="shared" si="14"/>
        <v>52.72727272727272</v>
      </c>
    </row>
    <row r="49" spans="1:4">
      <c r="A49" s="1" t="s">
        <v>8</v>
      </c>
      <c r="B49" s="1">
        <f t="shared" si="12"/>
        <v>13.888888888888889</v>
      </c>
      <c r="C49" s="1">
        <f t="shared" si="13"/>
        <v>19.607843137254903</v>
      </c>
      <c r="D49" s="1">
        <f t="shared" si="14"/>
        <v>21.818181818181817</v>
      </c>
    </row>
  </sheetData>
  <phoneticPr fontId="1"/>
  <pageMargins left="0.70000000000000007" right="0.70000000000000007" top="0.75000000000000011" bottom="0.75000000000000011" header="0.30000000000000004" footer="0.30000000000000004"/>
  <pageSetup paperSize="9" scale="66" orientation="landscape" horizontalDpi="4294967292" verticalDpi="4294967292"/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東京都医学総合研究所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 晃史</dc:creator>
  <cp:lastModifiedBy>山野 晃史</cp:lastModifiedBy>
  <cp:lastPrinted>2016-08-30T06:59:11Z</cp:lastPrinted>
  <dcterms:created xsi:type="dcterms:W3CDTF">2016-08-30T06:08:55Z</dcterms:created>
  <dcterms:modified xsi:type="dcterms:W3CDTF">2017-12-18T09:20:24Z</dcterms:modified>
</cp:coreProperties>
</file>